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<sst xmlns="http://schemas.openxmlformats.org/spreadsheetml/2006/main" count="79" uniqueCount="73">
  <si>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</si>
  <si>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</si>
  <si>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</si>
  <si>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</si>
  <si>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</si>
  <si>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</si>
  <si>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</si>
  <si>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件名：［屋根工事］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</si>
  <si>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</si>
  <si>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</si>
  <si>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</si>
  <si>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</si>
  <si>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</si>
  <si>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</si>
  <si>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</si>
  <si>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</si>
  <si>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</si>
  <si>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</si>
  <si>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</si>
  <si>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</si>
  <si>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</si>
  <si>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</si>
  <si>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</si>
  <si>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</si>
  <si>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</si>
  <si>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既存屋根撤去・処分（スレート）</t>
  </si>
  <si>
    <t>㎡</t>
  </si>
  <si>
    <t>参考：2千〜4千円／㎡</t>
  </si>
  <si>
    <t>ガルバリウム鋼板葺き</t>
  </si>
  <si>
    <t>参考：6千〜1万円／㎡</t>
  </si>
  <si>
    <t>改質アスファルトルーフィング</t>
  </si>
  <si>
    <t>参考：600〜1,200円／㎡</t>
  </si>
  <si>
    <t>棟板金（貫板交換含む）</t>
  </si>
  <si>
    <t>m</t>
  </si>
  <si>
    <t>参考：5千〜9千円／m</t>
  </si>
  <si>
    <t>雨樋交換（軒樋・竪樋）</t>
  </si>
  <si>
    <t>参考：3千〜6千円／m</t>
  </si>
  <si>
    <t>野地板増し張り（構造用合板）</t>
  </si>
  <si>
    <t>参考：2千〜3千5百円／㎡</t>
  </si>
  <si>
    <t>お支払い条件</t>
  </si>
  <si>
    <t>小計（税抜）</t>
  </si>
  <si>
    <t>契約時 30%、屋根材搬入時 30%、完了検査後に残金という分け方がよく使われます。撤去後に見つかった下地の傷みは、写真をお見せしたうえで記載の単価で精算します。天候による工期の延長はご了承ください。有効期限は 1 か月。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</si>
  <si>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</si>
  <si>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</si>
  <si>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</si>
  <si>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</si>
  <si>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</si>
  <si>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</si>
  <si>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</si>
  <si>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</si>
  <si>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</si>
  <si>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</si>
  <si>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</si>
  <si>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</si>
  <si>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</si>
  <si>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</si>
  <si>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</si>
  <si>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</si>
  <si>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</si>
  <si>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</si>
  <si>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</si>
  <si>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</si>
  <si>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</si>
  <si>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</si>
  <si>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・工法（葺き替え・カバー工法）と、屋根面積・勾配・屋根材の品番。</t>
  </si>
  <si>
    <t>・既存屋根の撤去・処分の範囲と、スレートのアスベスト含有調査を別途行うかどうか。</t>
  </si>
  <si>
    <t>・ルーフィングの種類、棟板金・貫板・雪止めの交換有無。</t>
  </si>
  <si>
    <t>・足場は別途か込みか、近隣への飛散養生。</t>
  </si>
  <si>
    <t>・メーカー保証と自社施工保証の年数、保証の対象範囲。</t>
  </si>
  <si>
    <t>よくある失敗</t>
  </si>
  <si>
    <t>・撤去してから野地板の傷みが分かり、増し張りの単価を出していないため追加請求で揉める。</t>
  </si>
  <si>
    <t>・足場代を屋根工事に含めたつもりで、外壁塗装の見積もりと二重計上になる。</t>
  </si>
  <si>
    <t>・棟板金の貫板を交換せず釘を打ち直すだけにして、数年で浮きが再発する。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</si>
</sst>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1130800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80</v>
      </c>
      <c r="D15" s="18" t="s">
        <v>26</v>
      </c>
      <c r="E15" s="19">
        <v>2000</v>
      </c>
      <c r="F15" s="20">
        <v>0.1</v>
      </c>
      <c r="G15" s="19">
        <f>IF(OR(C15="",E15=""),"",C15*E15)</f>
        <v>160000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80</v>
      </c>
      <c r="D16" s="18" t="s">
        <v>26</v>
      </c>
      <c r="E16" s="19">
        <v>6000</v>
      </c>
      <c r="F16" s="20">
        <v>0.1</v>
      </c>
      <c r="G16" s="19">
        <f>IF(OR(C16="",E16=""),"",C16*E16)</f>
        <v>480000</v>
      </c>
      <c r="H16" s="21" t="s">
        <v>29</v>
      </c>
    </row>
    <row r="17" ht="20" customHeight="1" spans="1:8" x14ac:dyDescent="0.25">
      <c r="A17" s="15">
        <v>3</v>
      </c>
      <c r="B17" s="16" t="s">
        <v>30</v>
      </c>
      <c r="C17" s="17">
        <v>80</v>
      </c>
      <c r="D17" s="18" t="s">
        <v>26</v>
      </c>
      <c r="E17" s="19">
        <v>600</v>
      </c>
      <c r="F17" s="20">
        <v>0.1</v>
      </c>
      <c r="G17" s="19">
        <f>IF(OR(C17="",E17=""),"",C17*E17)</f>
        <v>48000</v>
      </c>
      <c r="H17" s="21" t="s">
        <v>31</v>
      </c>
    </row>
    <row r="18" ht="20" customHeight="1" spans="1:8" x14ac:dyDescent="0.25">
      <c r="A18" s="15">
        <v>4</v>
      </c>
      <c r="B18" s="16" t="s">
        <v>32</v>
      </c>
      <c r="C18" s="17">
        <v>15</v>
      </c>
      <c r="D18" s="18" t="s">
        <v>33</v>
      </c>
      <c r="E18" s="19">
        <v>5000</v>
      </c>
      <c r="F18" s="20">
        <v>0.1</v>
      </c>
      <c r="G18" s="19">
        <f>IF(OR(C18="",E18=""),"",C18*E18)</f>
        <v>75000</v>
      </c>
      <c r="H18" s="21" t="s">
        <v>34</v>
      </c>
    </row>
    <row r="19" ht="20" customHeight="1" spans="1:8" x14ac:dyDescent="0.25">
      <c r="A19" s="15">
        <v>5</v>
      </c>
      <c r="B19" s="16" t="s">
        <v>35</v>
      </c>
      <c r="C19" s="17">
        <v>35</v>
      </c>
      <c r="D19" s="18" t="s">
        <v>33</v>
      </c>
      <c r="E19" s="19">
        <v>3000</v>
      </c>
      <c r="F19" s="20">
        <v>0.1</v>
      </c>
      <c r="G19" s="19">
        <f>IF(OR(C19="",E19=""),"",C19*E19)</f>
        <v>105000</v>
      </c>
      <c r="H19" s="21" t="s">
        <v>36</v>
      </c>
    </row>
    <row r="20" ht="20" customHeight="1" spans="1:8" x14ac:dyDescent="0.25">
      <c r="A20" s="15">
        <v>6</v>
      </c>
      <c r="B20" s="16" t="s">
        <v>37</v>
      </c>
      <c r="C20" s="17">
        <v>80</v>
      </c>
      <c r="D20" s="18" t="s">
        <v>26</v>
      </c>
      <c r="E20" s="19">
        <v>2000</v>
      </c>
      <c r="F20" s="20">
        <v>0.1</v>
      </c>
      <c r="G20" s="19">
        <f>IF(OR(C20="",E20=""),"",C20*E20)</f>
        <v>160000</v>
      </c>
      <c r="H20" s="21" t="s">
        <v>38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39</v>
      </c>
      <c r="B27" s="9"/>
      <c r="C27" s="9"/>
      <c r="D27" s="9"/>
      <c r="E27" s="23" t="s">
        <v>40</v>
      </c>
      <c r="F27" s="23"/>
      <c r="G27" s="19">
        <f>SUM(G15:G25)</f>
        <v>1028000</v>
      </c>
    </row>
    <row r="28" spans="1:7" x14ac:dyDescent="0.25">
      <c r="A28" s="24" t="s">
        <v>41</v>
      </c>
      <c r="B28" s="24"/>
      <c r="C28" s="24"/>
      <c r="D28" s="24"/>
      <c r="E28" s="23" t="s">
        <v>42</v>
      </c>
      <c r="F28" s="23"/>
      <c r="G28" s="19">
        <f>SUMIF(F15:F25,0.1,G15:G25)</f>
        <v>1028000</v>
      </c>
    </row>
    <row r="29" spans="1:7" x14ac:dyDescent="0.25">
      <c r="A29" s="24"/>
      <c r="B29" s="24"/>
      <c r="C29" s="24"/>
      <c r="D29" s="24"/>
      <c r="E29" s="23" t="s">
        <v>43</v>
      </c>
      <c r="F29" s="23"/>
      <c r="G29" s="19">
        <f>ROUNDDOWN(G28*0.1,0)</f>
        <v>102800</v>
      </c>
    </row>
    <row r="30" spans="1:7" x14ac:dyDescent="0.25">
      <c r="A30" s="24"/>
      <c r="B30" s="24"/>
      <c r="C30" s="24"/>
      <c r="D30" s="24"/>
      <c r="E30" s="23" t="s">
        <v>44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45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46</v>
      </c>
      <c r="F32" s="25"/>
      <c r="G32" s="26">
        <f>G27+G29+G31</f>
        <v>1130800</v>
      </c>
    </row>
    <row r="33" spans="1:7" x14ac:dyDescent="0.25">
      <c r="A33" s="24"/>
      <c r="B33" s="24"/>
      <c r="C33" s="24"/>
      <c r="D33" s="24"/>
      <c r="E33" s="23" t="s">
        <v>47</v>
      </c>
      <c r="F33" s="23"/>
      <c r="G33" s="27">
        <v>0.3</v>
      </c>
    </row>
    <row r="34" spans="1:7" x14ac:dyDescent="0.25">
      <c r="A34" s="24"/>
      <c r="B34" s="24"/>
      <c r="C34" s="24"/>
      <c r="D34" s="24"/>
      <c r="E34" s="23" t="s">
        <v>48</v>
      </c>
      <c r="F34" s="23"/>
      <c r="G34" s="19">
        <f>ROUNDDOWN(G32*G33,0)</f>
        <v>339240</v>
      </c>
    </row>
    <row r="35" spans="1:7" x14ac:dyDescent="0.25">
      <c r="A35" s="24"/>
      <c r="B35" s="24"/>
      <c r="C35" s="24"/>
      <c r="D35" s="24"/>
      <c r="E35" s="23" t="s">
        <v>49</v>
      </c>
      <c r="F35" s="23"/>
      <c r="G35" s="19">
        <f>G32-G34</f>
        <v>791560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50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51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52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53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54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55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56</v>
      </c>
      <c r="B1" s="30"/>
    </row>
    <row r="2" ht="18" customHeight="1" spans="1:2" x14ac:dyDescent="0.25">
      <c r="A2" s="31" t="s">
        <v>57</v>
      </c>
      <c r="B2" s="32" t="s">
        <v>58</v>
      </c>
    </row>
    <row r="3" ht="33" customHeight="1" spans="1:2" x14ac:dyDescent="0.25">
      <c r="A3" s="31" t="s">
        <v>59</v>
      </c>
      <c r="B3" s="32" t="s">
        <v>60</v>
      </c>
    </row>
    <row r="4" ht="33" customHeight="1" spans="1:2" x14ac:dyDescent="0.25">
      <c r="A4" s="31" t="s">
        <v>61</v>
      </c>
      <c r="B4" s="32" t="s">
        <v>62</v>
      </c>
    </row>
    <row r="6" ht="18" customHeight="1" spans="1:2" x14ac:dyDescent="0.25">
      <c r="A6" s="33" t="s">
        <v>63</v>
      </c>
      <c r="B6" s="33"/>
    </row>
    <row r="7" ht="18" customHeight="1" spans="2:2" x14ac:dyDescent="0.25">
      <c r="B7" s="32" t="s">
        <v>64</v>
      </c>
    </row>
    <row r="8" ht="18" customHeight="1" spans="2:2" x14ac:dyDescent="0.25">
      <c r="B8" s="32" t="s">
        <v>65</v>
      </c>
    </row>
    <row r="9" ht="18" customHeight="1" spans="2:2" x14ac:dyDescent="0.25">
      <c r="B9" s="32" t="s">
        <v>66</v>
      </c>
    </row>
    <row r="10" ht="18" customHeight="1" spans="2:2" x14ac:dyDescent="0.25">
      <c r="B10" s="32" t="s">
        <v>67</v>
      </c>
    </row>
    <row r="11" ht="18" customHeight="1" spans="2:2" x14ac:dyDescent="0.25">
      <c r="B11" s="32" t="s">
        <v>68</v>
      </c>
    </row>
    <row r="13" ht="18" customHeight="1" spans="1:2" x14ac:dyDescent="0.25">
      <c r="A13" s="33" t="s">
        <v>69</v>
      </c>
      <c r="B13" s="33"/>
    </row>
    <row r="14" ht="18" customHeight="1" spans="2:2" x14ac:dyDescent="0.25">
      <c r="B14" s="32" t="s">
        <v>70</v>
      </c>
    </row>
    <row r="15" ht="18" customHeight="1" spans="2:2" x14ac:dyDescent="0.25">
      <c r="B15" s="32" t="s">
        <v>71</v>
      </c>
    </row>
    <row r="16" ht="18" customHeight="1" spans="2:2" x14ac:dyDescent="0.25">
      <c r="B16" s="32" t="s">
        <v>72</v>
      </c>
    </row>
    <row r="18" spans="1:2" x14ac:dyDescent="0.25">
      <c r="A18" s="34" t="s">
        <v>55</v>
      </c>
      <c r="B18" s="34"/>
    </row>
  </sheetData>
  <mergeCells count="4">
    <mergeCell ref="A1:B1"/>
    <mergeCell ref="A6:B6"/>
    <mergeCell ref="A13:B13"/>
    <mergeCell ref="A18:B18"/>
  </mergeCells>
  <hyperlinks>
    <hyperlink ref="A18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屋根工事の見積書テンプレート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