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<sst xmlns="http://schemas.openxmlformats.org/spreadsheetml/2006/main" count="80" uniqueCount="77">
  <si>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</si>
  <si>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</si>
  <si>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</si>
  <si>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</si>
  <si>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</si>
  <si>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</si>
  <si>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</si>
  <si>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件名：［展示会ブース］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</si>
  <si>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</si>
  <si>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</si>
  <si>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</si>
  <si>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</si>
  <si>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</si>
  <si>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</si>
  <si>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</si>
  <si>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</si>
  <si>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</si>
  <si>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</si>
  <si>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</si>
  <si>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</si>
  <si>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</si>
  <si>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</si>
  <si>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</si>
  <si>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</si>
  <si>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</si>
  <si>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ブースデザイン・パース（修正 2 回まで）</t>
  </si>
  <si>
    <t>式</t>
  </si>
  <si>
    <t>参考：15万〜50万円</t>
  </si>
  <si>
    <t>木工造作（壁面・受付カウンター・ストックルーム）</t>
  </si>
  <si>
    <t>小間</t>
  </si>
  <si>
    <t>参考：40万〜100万円／小間</t>
  </si>
  <si>
    <t>グラフィック出力（壁面・カウンター）</t>
  </si>
  <si>
    <t>㎡</t>
  </si>
  <si>
    <t>参考：5千〜1万2千円／㎡</t>
  </si>
  <si>
    <t>床材・備品・照明レンタル</t>
  </si>
  <si>
    <t>参考：10万〜30万円</t>
  </si>
  <si>
    <t>施工・撤去作業員</t>
  </si>
  <si>
    <t>人工</t>
  </si>
  <si>
    <t>参考：2万5千〜4万円／人工</t>
  </si>
  <si>
    <t>会期後の保管</t>
  </si>
  <si>
    <t>月</t>
  </si>
  <si>
    <t>参考：1万5千〜4万円／月</t>
  </si>
  <si>
    <t>お支払い条件</t>
  </si>
  <si>
    <t>小計（税抜）</t>
  </si>
  <si>
    <t>契約時に 50%（デザイン着手・資材手配）、搬入前に 40%、撤去完了後に 10% のお支払いとします。図面承認後の変更は追加見積もりとし、撤去後の産廃処分費を含むかどうかも明記します。有効期限は 1 か月。主催者手配の費用は当該展示会の料金表に従います。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</si>
  <si>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</si>
  <si>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</si>
  <si>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</si>
  <si>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</si>
  <si>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</si>
  <si>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</si>
  <si>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</si>
  <si>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</si>
  <si>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</si>
  <si>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</si>
  <si>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</si>
  <si>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</si>
  <si>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</si>
  <si>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</si>
  <si>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</si>
  <si>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</si>
  <si>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</si>
  <si>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</si>
  <si>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</si>
  <si>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</si>
  <si>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</si>
  <si>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</si>
  <si>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・展示会名・会場・小間番号と小間数、主催者の高さ制限や吊り物の規定。</t>
  </si>
  <si>
    <t>・システムブースか木工造作か、使う部材と、会期後に再利用できるもの。</t>
  </si>
  <si>
    <t>・グラフィックのサイズ・入稿締切と校正の担当。</t>
  </si>
  <si>
    <t>・含まない費用（電気幹線工事、通信回線、清掃など主催者へ直接申し込むもの）と、ブース内の照明配線を含むかどうか。</t>
  </si>
  <si>
    <t>・搬入・施工日と撤去日の時間帯、現場責任者、夜間作業の有無。</t>
  </si>
  <si>
    <t>よくある失敗</t>
  </si>
  <si>
    <t>・電気工事の申込や図面提出の締切を過ぎ、割増料金や再提出になる。</t>
  </si>
  <si>
    <t>・会場の高さ制限を超えるデザインで、主催者の審査で差し戻される。</t>
  </si>
  <si>
    <t>・データ入稿が遅れ、グラフィックが特急料金になる。</t>
  </si>
  <si>
    <t>・会期後のブースを保管するか廃棄するか書いていない。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</si>
</sst>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1573000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150000</v>
      </c>
      <c r="F15" s="20">
        <v>0.1</v>
      </c>
      <c r="G15" s="19">
        <f>IF(OR(C15="",E15=""),"",C15*E15)</f>
        <v>150000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2</v>
      </c>
      <c r="D16" s="18" t="s">
        <v>29</v>
      </c>
      <c r="E16" s="19">
        <v>400000</v>
      </c>
      <c r="F16" s="20">
        <v>0.1</v>
      </c>
      <c r="G16" s="19">
        <f>IF(OR(C16="",E16=""),"",C16*E16)</f>
        <v>800000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18</v>
      </c>
      <c r="D17" s="18" t="s">
        <v>32</v>
      </c>
      <c r="E17" s="19">
        <v>5000</v>
      </c>
      <c r="F17" s="20">
        <v>0.1</v>
      </c>
      <c r="G17" s="19">
        <f>IF(OR(C17="",E17=""),"",C17*E17)</f>
        <v>90000</v>
      </c>
      <c r="H17" s="21" t="s">
        <v>33</v>
      </c>
    </row>
    <row r="18" ht="20" customHeight="1" spans="1:8" x14ac:dyDescent="0.25">
      <c r="A18" s="15">
        <v>4</v>
      </c>
      <c r="B18" s="16" t="s">
        <v>34</v>
      </c>
      <c r="C18" s="17">
        <v>1</v>
      </c>
      <c r="D18" s="18" t="s">
        <v>26</v>
      </c>
      <c r="E18" s="19">
        <v>100000</v>
      </c>
      <c r="F18" s="20">
        <v>0.1</v>
      </c>
      <c r="G18" s="19">
        <f>IF(OR(C18="",E18=""),"",C18*E18)</f>
        <v>100000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8</v>
      </c>
      <c r="D19" s="18" t="s">
        <v>37</v>
      </c>
      <c r="E19" s="19">
        <v>25000</v>
      </c>
      <c r="F19" s="20">
        <v>0.1</v>
      </c>
      <c r="G19" s="19">
        <f>IF(OR(C19="",E19=""),"",C19*E19)</f>
        <v>200000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6</v>
      </c>
      <c r="D20" s="18" t="s">
        <v>40</v>
      </c>
      <c r="E20" s="19">
        <v>15000</v>
      </c>
      <c r="F20" s="20">
        <v>0.1</v>
      </c>
      <c r="G20" s="19">
        <f>IF(OR(C20="",E20=""),"",C20*E20)</f>
        <v>90000</v>
      </c>
      <c r="H20" s="21" t="s">
        <v>41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42</v>
      </c>
      <c r="B27" s="9"/>
      <c r="C27" s="9"/>
      <c r="D27" s="9"/>
      <c r="E27" s="23" t="s">
        <v>43</v>
      </c>
      <c r="F27" s="23"/>
      <c r="G27" s="19">
        <f>SUM(G15:G25)</f>
        <v>1430000</v>
      </c>
    </row>
    <row r="28" spans="1:7" x14ac:dyDescent="0.25">
      <c r="A28" s="24" t="s">
        <v>44</v>
      </c>
      <c r="B28" s="24"/>
      <c r="C28" s="24"/>
      <c r="D28" s="24"/>
      <c r="E28" s="23" t="s">
        <v>45</v>
      </c>
      <c r="F28" s="23"/>
      <c r="G28" s="19">
        <f>SUMIF(F15:F25,0.1,G15:G25)</f>
        <v>1430000</v>
      </c>
    </row>
    <row r="29" spans="1:7" x14ac:dyDescent="0.25">
      <c r="A29" s="24"/>
      <c r="B29" s="24"/>
      <c r="C29" s="24"/>
      <c r="D29" s="24"/>
      <c r="E29" s="23" t="s">
        <v>46</v>
      </c>
      <c r="F29" s="23"/>
      <c r="G29" s="19">
        <f>ROUNDDOWN(G28*0.1,0)</f>
        <v>143000</v>
      </c>
    </row>
    <row r="30" spans="1:7" x14ac:dyDescent="0.25">
      <c r="A30" s="24"/>
      <c r="B30" s="24"/>
      <c r="C30" s="24"/>
      <c r="D30" s="24"/>
      <c r="E30" s="23" t="s">
        <v>47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48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49</v>
      </c>
      <c r="F32" s="25"/>
      <c r="G32" s="26">
        <f>G27+G29+G31</f>
        <v>1573000</v>
      </c>
    </row>
    <row r="33" spans="1:7" x14ac:dyDescent="0.25">
      <c r="A33" s="24"/>
      <c r="B33" s="24"/>
      <c r="C33" s="24"/>
      <c r="D33" s="24"/>
      <c r="E33" s="23" t="s">
        <v>50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51</v>
      </c>
      <c r="F34" s="23"/>
      <c r="G34" s="19">
        <f>ROUNDDOWN(G32*G33,0)</f>
        <v>786500</v>
      </c>
    </row>
    <row r="35" spans="1:7" x14ac:dyDescent="0.25">
      <c r="A35" s="24"/>
      <c r="B35" s="24"/>
      <c r="C35" s="24"/>
      <c r="D35" s="24"/>
      <c r="E35" s="23" t="s">
        <v>52</v>
      </c>
      <c r="F35" s="23"/>
      <c r="G35" s="19">
        <f>G32-G34</f>
        <v>786500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53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54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55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56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57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58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33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7" ht="18" customHeight="1" spans="2:2" x14ac:dyDescent="0.25">
      <c r="B17" s="32" t="s">
        <v>76</v>
      </c>
    </row>
    <row r="19" spans="1:2" x14ac:dyDescent="0.25">
      <c r="A19" s="34" t="s">
        <v>58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展示会ブースの見積書テンプレート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