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<sst xmlns="http://schemas.openxmlformats.org/spreadsheetml/2006/main" count="80" uniqueCount="77">
  <si>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</si>
  <si>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</si>
  <si>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</si>
  <si>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</si>
  <si>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</si>
  <si>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</si>
  <si>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</si>
  <si>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件名：［伐採・剪定］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</si>
  <si>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</si>
  <si>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</si>
  <si>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</si>
  <si>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</si>
  <si>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</si>
  <si>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</si>
  <si>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</si>
  <si>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</si>
  <si>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</si>
  <si>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</si>
  <si>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</si>
  <si>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</si>
  <si>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</si>
  <si>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</si>
  <si>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</si>
  <si>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</si>
  <si>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</si>
  <si>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伐採（高さ 5〜10m・吊り切り）</t>
  </si>
  <si>
    <t>本</t>
  </si>
  <si>
    <t>参考：5万〜15万円／本</t>
  </si>
  <si>
    <t>剪定（高さ 3〜5m の庭木）</t>
  </si>
  <si>
    <t>参考：8千〜2万円／本</t>
  </si>
  <si>
    <t>伐根（根株の掘り起こし）</t>
  </si>
  <si>
    <t>株</t>
  </si>
  <si>
    <t>参考：2万〜5万円／株</t>
  </si>
  <si>
    <t>高所作業車</t>
  </si>
  <si>
    <t>日</t>
  </si>
  <si>
    <t>参考：3万〜6万円／日</t>
  </si>
  <si>
    <t>枝葉・幹の処分費（2t 車）</t>
  </si>
  <si>
    <t>台</t>
  </si>
  <si>
    <t>参考：2万〜5万円／台</t>
  </si>
  <si>
    <t>作業後の清掃</t>
  </si>
  <si>
    <t>式</t>
  </si>
  <si>
    <t>参考：込み</t>
  </si>
  <si>
    <t>お支払い条件</t>
  </si>
  <si>
    <t>小計（税抜）</t>
  </si>
  <si>
    <t>着工時に 20% の内金、残金は作業完了・清掃後にご請求します。雨天・強風時は安全のため順延し、追加料金はいただきません。台風後の倒木など緊急対応は割増料金を別記します。有効期限は 1 か月です。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</si>
  <si>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</si>
  <si>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</si>
  <si>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</si>
  <si>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</si>
  <si>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</si>
  <si>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</si>
  <si>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</si>
  <si>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</si>
  <si>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</si>
  <si>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</si>
  <si>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</si>
  <si>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</si>
  <si>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</si>
  <si>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</si>
  <si>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</si>
  <si>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</si>
  <si>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</si>
  <si>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</si>
  <si>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</si>
  <si>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</si>
  <si>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</si>
  <si>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</si>
  <si>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・1 本ごとの樹種・高さ・幹回りと、屋根・電線・隣地との位置関係。</t>
  </si>
  <si>
    <t>・作業方法（根元から倒す、ロープで吊り下ろす特殊伐採、クレーン使用）。</t>
  </si>
  <si>
    <t>・高所作業車やクレーンの要否、車両の進入路と、道路使用の手続きが必要な場合の費用。</t>
  </si>
  <si>
    <t>・枝葉・幹の処分量（2t 車何台分か）と、伐根を含むかどうか。</t>
  </si>
  <si>
    <t>・近隣へのご挨拶、作業時間帯、損害賠償保険への加入。</t>
  </si>
  <si>
    <t>よくある失敗</t>
  </si>
  <si>
    <t>・高さを目測で低く見積もり、当日に高所作業車の手配が必要になる。</t>
  </si>
  <si>
    <t>・処分量を少なく見て、2t 車 1 台のつもりが 3 台分になる。</t>
  </si>
  <si>
    <t>・剪定の仕上がり（どこまで切るか）を事前に決めず、「切りすぎ」と言われる。</t>
  </si>
  <si>
    <t>・伐根を含むかを書かず、根元が残っていると指摘される。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</si>
</sst>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158400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50000</v>
      </c>
      <c r="F15" s="20">
        <v>0.1</v>
      </c>
      <c r="G15" s="19">
        <f>IF(OR(C15="",E15=""),"",C15*E15)</f>
        <v>50000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3</v>
      </c>
      <c r="D16" s="18" t="s">
        <v>26</v>
      </c>
      <c r="E16" s="19">
        <v>8000</v>
      </c>
      <c r="F16" s="20">
        <v>0.1</v>
      </c>
      <c r="G16" s="19">
        <f>IF(OR(C16="",E16=""),"",C16*E16)</f>
        <v>24000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1</v>
      </c>
      <c r="D17" s="18" t="s">
        <v>31</v>
      </c>
      <c r="E17" s="19">
        <v>20000</v>
      </c>
      <c r="F17" s="20">
        <v>0.1</v>
      </c>
      <c r="G17" s="19">
        <f>IF(OR(C17="",E17=""),"",C17*E17)</f>
        <v>20000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1</v>
      </c>
      <c r="D18" s="18" t="s">
        <v>34</v>
      </c>
      <c r="E18" s="19">
        <v>30000</v>
      </c>
      <c r="F18" s="20">
        <v>0.1</v>
      </c>
      <c r="G18" s="19">
        <f>IF(OR(C18="",E18=""),"",C18*E18)</f>
        <v>30000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37</v>
      </c>
      <c r="E19" s="19">
        <v>20000</v>
      </c>
      <c r="F19" s="20">
        <v>0.1</v>
      </c>
      <c r="G19" s="19">
        <f>IF(OR(C19="",E19=""),"",C19*E19)</f>
        <v>20000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1</v>
      </c>
      <c r="D20" s="18" t="s">
        <v>40</v>
      </c>
      <c r="E20" s="19">
        <v>0</v>
      </c>
      <c r="F20" s="20">
        <v>0.1</v>
      </c>
      <c r="G20" s="19">
        <f>IF(OR(C20="",E20=""),"",C20*E20)</f>
        <v>0</v>
      </c>
      <c r="H20" s="21" t="s">
        <v>41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42</v>
      </c>
      <c r="B27" s="9"/>
      <c r="C27" s="9"/>
      <c r="D27" s="9"/>
      <c r="E27" s="23" t="s">
        <v>43</v>
      </c>
      <c r="F27" s="23"/>
      <c r="G27" s="19">
        <f>SUM(G15:G25)</f>
        <v>144000</v>
      </c>
    </row>
    <row r="28" spans="1:7" x14ac:dyDescent="0.25">
      <c r="A28" s="24" t="s">
        <v>44</v>
      </c>
      <c r="B28" s="24"/>
      <c r="C28" s="24"/>
      <c r="D28" s="24"/>
      <c r="E28" s="23" t="s">
        <v>45</v>
      </c>
      <c r="F28" s="23"/>
      <c r="G28" s="19">
        <f>SUMIF(F15:F25,0.1,G15:G25)</f>
        <v>144000</v>
      </c>
    </row>
    <row r="29" spans="1:7" x14ac:dyDescent="0.25">
      <c r="A29" s="24"/>
      <c r="B29" s="24"/>
      <c r="C29" s="24"/>
      <c r="D29" s="24"/>
      <c r="E29" s="23" t="s">
        <v>46</v>
      </c>
      <c r="F29" s="23"/>
      <c r="G29" s="19">
        <f>ROUNDDOWN(G28*0.1,0)</f>
        <v>14400</v>
      </c>
    </row>
    <row r="30" spans="1:7" x14ac:dyDescent="0.25">
      <c r="A30" s="24"/>
      <c r="B30" s="24"/>
      <c r="C30" s="24"/>
      <c r="D30" s="24"/>
      <c r="E30" s="23" t="s">
        <v>47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48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49</v>
      </c>
      <c r="F32" s="25"/>
      <c r="G32" s="26">
        <f>G27+G29+G31</f>
        <v>158400</v>
      </c>
    </row>
    <row r="33" spans="1:7" x14ac:dyDescent="0.25">
      <c r="A33" s="24"/>
      <c r="B33" s="24"/>
      <c r="C33" s="24"/>
      <c r="D33" s="24"/>
      <c r="E33" s="23" t="s">
        <v>50</v>
      </c>
      <c r="F33" s="23"/>
      <c r="G33" s="27">
        <v>0.2</v>
      </c>
    </row>
    <row r="34" spans="1:7" x14ac:dyDescent="0.25">
      <c r="A34" s="24"/>
      <c r="B34" s="24"/>
      <c r="C34" s="24"/>
      <c r="D34" s="24"/>
      <c r="E34" s="23" t="s">
        <v>51</v>
      </c>
      <c r="F34" s="23"/>
      <c r="G34" s="19">
        <f>ROUNDDOWN(G32*G33,0)</f>
        <v>31680</v>
      </c>
    </row>
    <row r="35" spans="1:7" x14ac:dyDescent="0.25">
      <c r="A35" s="24"/>
      <c r="B35" s="24"/>
      <c r="C35" s="24"/>
      <c r="D35" s="24"/>
      <c r="E35" s="23" t="s">
        <v>52</v>
      </c>
      <c r="F35" s="23"/>
      <c r="G35" s="19">
        <f>G32-G34</f>
        <v>126720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53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54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55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56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57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58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59</v>
      </c>
      <c r="B1" s="30"/>
    </row>
    <row r="2" ht="18" customHeight="1" spans="1:2" x14ac:dyDescent="0.25">
      <c r="A2" s="31" t="s">
        <v>60</v>
      </c>
      <c r="B2" s="32" t="s">
        <v>61</v>
      </c>
    </row>
    <row r="3" ht="33" customHeight="1" spans="1:2" x14ac:dyDescent="0.25">
      <c r="A3" s="31" t="s">
        <v>62</v>
      </c>
      <c r="B3" s="32" t="s">
        <v>63</v>
      </c>
    </row>
    <row r="4" ht="33" customHeight="1" spans="1:2" x14ac:dyDescent="0.25">
      <c r="A4" s="31" t="s">
        <v>64</v>
      </c>
      <c r="B4" s="32" t="s">
        <v>65</v>
      </c>
    </row>
    <row r="6" ht="18" customHeight="1" spans="1:2" x14ac:dyDescent="0.25">
      <c r="A6" s="33" t="s">
        <v>66</v>
      </c>
      <c r="B6" s="33"/>
    </row>
    <row r="7" ht="18" customHeight="1" spans="2:2" x14ac:dyDescent="0.25">
      <c r="B7" s="32" t="s">
        <v>67</v>
      </c>
    </row>
    <row r="8" ht="18" customHeight="1" spans="2:2" x14ac:dyDescent="0.25">
      <c r="B8" s="32" t="s">
        <v>68</v>
      </c>
    </row>
    <row r="9" ht="18" customHeight="1" spans="2:2" x14ac:dyDescent="0.25">
      <c r="B9" s="32" t="s">
        <v>69</v>
      </c>
    </row>
    <row r="10" ht="18" customHeight="1" spans="2:2" x14ac:dyDescent="0.25">
      <c r="B10" s="32" t="s">
        <v>70</v>
      </c>
    </row>
    <row r="11" ht="18" customHeight="1" spans="2:2" x14ac:dyDescent="0.25">
      <c r="B11" s="32" t="s">
        <v>71</v>
      </c>
    </row>
    <row r="13" ht="18" customHeight="1" spans="1:2" x14ac:dyDescent="0.25">
      <c r="A13" s="33" t="s">
        <v>72</v>
      </c>
      <c r="B13" s="33"/>
    </row>
    <row r="14" ht="18" customHeight="1" spans="2:2" x14ac:dyDescent="0.25">
      <c r="B14" s="32" t="s">
        <v>73</v>
      </c>
    </row>
    <row r="15" ht="18" customHeight="1" spans="2:2" x14ac:dyDescent="0.25">
      <c r="B15" s="32" t="s">
        <v>74</v>
      </c>
    </row>
    <row r="16" ht="18" customHeight="1" spans="2:2" x14ac:dyDescent="0.25">
      <c r="B16" s="32" t="s">
        <v>75</v>
      </c>
    </row>
    <row r="17" ht="18" customHeight="1" spans="2:2" x14ac:dyDescent="0.25">
      <c r="B17" s="32" t="s">
        <v>76</v>
      </c>
    </row>
    <row r="19" spans="1:2" x14ac:dyDescent="0.25">
      <c r="A19" s="34" t="s">
        <v>58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伐採・剪定の見積書テンプレート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