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<sst xmlns="http://schemas.openxmlformats.org/spreadsheetml/2006/main" count="79" uniqueCount="76">
  <si>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</si>
  <si>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</si>
  <si>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</si>
  <si>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</si>
  <si>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</si>
  <si>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</si>
  <si>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</si>
  <si>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件名：［鉄工・溶接］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</si>
  <si>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</si>
  <si>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</si>
  <si>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</si>
  <si>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</si>
  <si>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</si>
  <si>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</si>
  <si>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</si>
  <si>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</si>
  <si>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</si>
  <si>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</si>
  <si>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</si>
  <si>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</si>
  <si>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</si>
  <si>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</si>
  <si>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</si>
  <si>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</si>
  <si>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</si>
  <si>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鋼材（角パイプ・フラットバー・鋼板）</t>
  </si>
  <si>
    <t>kg</t>
  </si>
  <si>
    <t>参考：200〜400円／kg</t>
  </si>
  <si>
    <t>工場加工費（切断・穴あけ・溶接）</t>
  </si>
  <si>
    <t>時間</t>
  </si>
  <si>
    <t>参考：6千〜1万円／時間</t>
  </si>
  <si>
    <t>現場取付・溶接</t>
  </si>
  <si>
    <t>人工</t>
  </si>
  <si>
    <t>参考：3万〜5万円／人工</t>
  </si>
  <si>
    <t>溶融亜鉛めっき</t>
  </si>
  <si>
    <t>参考：100〜250円／kg</t>
  </si>
  <si>
    <t>現地採寸・製作図</t>
  </si>
  <si>
    <t>式</t>
  </si>
  <si>
    <t>参考：2万〜6万円</t>
  </si>
  <si>
    <t>運搬費（ユニック車）</t>
  </si>
  <si>
    <t>回</t>
  </si>
  <si>
    <t>参考：2万〜5万円</t>
  </si>
  <si>
    <t>お支払い条件</t>
  </si>
  <si>
    <t>小計（税抜）</t>
  </si>
  <si>
    <t>図面承認後、発注時に 50% を前金としていただき、残金は取付完了後のお支払いです。承認後の変更は再見積とし、夜間・休日の現場作業は割増となります。鋼材価格が変動するため、有効期限は発行日から 2 週間。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</si>
  <si>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</si>
  <si>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</si>
  <si>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</si>
  <si>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</si>
  <si>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</si>
  <si>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</si>
  <si>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</si>
  <si>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</si>
  <si>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</si>
  <si>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</si>
  <si>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</si>
  <si>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</si>
  <si>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</si>
  <si>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</si>
  <si>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</si>
  <si>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</si>
  <si>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</si>
  <si>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</si>
  <si>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</si>
  <si>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</si>
  <si>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</si>
  <si>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</si>
  <si>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・製作図または寸法入りのスケッチ、鋼材の規格（SS400・SUS304 など）と板厚。</t>
  </si>
  <si>
    <t>・加工内容と溶接長・溶接時間の見込み、グラインダー仕上げの有無。</t>
  </si>
  <si>
    <t>・表面処理（溶融亜鉛めっき・錆止め＋塗装・焼付塗装）と色番号。</t>
  </si>
  <si>
    <t>・現場取付の条件（アンカー・コア抜き・揚重）と、既存物の撤去を含むか。</t>
  </si>
  <si>
    <t>・納期の起算日（図面承認日）と、別途となる基礎工事や申請関係。</t>
  </si>
  <si>
    <t>よくある失敗</t>
  </si>
  <si>
    <t>・鋼材を製品重量だけで計算し、切断ロスや端材を見込んでいない。</t>
  </si>
  <si>
    <t>・溶接後の仕上げ研磨に思った以上の手間がかかり、加工時間が見積もりを超える。</t>
  </si>
  <si>
    <t>・図面承認をもらう前に材料を切り、寸法変更で作り直しになる。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</si>
</sst>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275000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180</v>
      </c>
      <c r="D15" s="18" t="s">
        <v>26</v>
      </c>
      <c r="E15" s="19">
        <v>200</v>
      </c>
      <c r="F15" s="20">
        <v>0.1</v>
      </c>
      <c r="G15" s="19">
        <f>IF(OR(C15="",E15=""),"",C15*E15)</f>
        <v>36000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16</v>
      </c>
      <c r="D16" s="18" t="s">
        <v>29</v>
      </c>
      <c r="E16" s="19">
        <v>6000</v>
      </c>
      <c r="F16" s="20">
        <v>0.1</v>
      </c>
      <c r="G16" s="19">
        <f>IF(OR(C16="",E16=""),"",C16*E16)</f>
        <v>96000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2</v>
      </c>
      <c r="D17" s="18" t="s">
        <v>32</v>
      </c>
      <c r="E17" s="19">
        <v>30000</v>
      </c>
      <c r="F17" s="20">
        <v>0.1</v>
      </c>
      <c r="G17" s="19">
        <f>IF(OR(C17="",E17=""),"",C17*E17)</f>
        <v>60000</v>
      </c>
      <c r="H17" s="21" t="s">
        <v>33</v>
      </c>
    </row>
    <row r="18" ht="20" customHeight="1" spans="1:8" x14ac:dyDescent="0.25">
      <c r="A18" s="15">
        <v>4</v>
      </c>
      <c r="B18" s="16" t="s">
        <v>34</v>
      </c>
      <c r="C18" s="17">
        <v>180</v>
      </c>
      <c r="D18" s="18" t="s">
        <v>26</v>
      </c>
      <c r="E18" s="19">
        <v>100</v>
      </c>
      <c r="F18" s="20">
        <v>0.1</v>
      </c>
      <c r="G18" s="19">
        <f>IF(OR(C18="",E18=""),"",C18*E18)</f>
        <v>18000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37</v>
      </c>
      <c r="E19" s="19">
        <v>20000</v>
      </c>
      <c r="F19" s="20">
        <v>0.1</v>
      </c>
      <c r="G19" s="19">
        <f>IF(OR(C19="",E19=""),"",C19*E19)</f>
        <v>20000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1</v>
      </c>
      <c r="D20" s="18" t="s">
        <v>40</v>
      </c>
      <c r="E20" s="19">
        <v>20000</v>
      </c>
      <c r="F20" s="20">
        <v>0.1</v>
      </c>
      <c r="G20" s="19">
        <f>IF(OR(C20="",E20=""),"",C20*E20)</f>
        <v>20000</v>
      </c>
      <c r="H20" s="21" t="s">
        <v>41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42</v>
      </c>
      <c r="B27" s="9"/>
      <c r="C27" s="9"/>
      <c r="D27" s="9"/>
      <c r="E27" s="23" t="s">
        <v>43</v>
      </c>
      <c r="F27" s="23"/>
      <c r="G27" s="19">
        <f>SUM(G15:G25)</f>
        <v>250000</v>
      </c>
    </row>
    <row r="28" spans="1:7" x14ac:dyDescent="0.25">
      <c r="A28" s="24" t="s">
        <v>44</v>
      </c>
      <c r="B28" s="24"/>
      <c r="C28" s="24"/>
      <c r="D28" s="24"/>
      <c r="E28" s="23" t="s">
        <v>45</v>
      </c>
      <c r="F28" s="23"/>
      <c r="G28" s="19">
        <f>SUMIF(F15:F25,0.1,G15:G25)</f>
        <v>250000</v>
      </c>
    </row>
    <row r="29" spans="1:7" x14ac:dyDescent="0.25">
      <c r="A29" s="24"/>
      <c r="B29" s="24"/>
      <c r="C29" s="24"/>
      <c r="D29" s="24"/>
      <c r="E29" s="23" t="s">
        <v>46</v>
      </c>
      <c r="F29" s="23"/>
      <c r="G29" s="19">
        <f>ROUNDDOWN(G28*0.1,0)</f>
        <v>25000</v>
      </c>
    </row>
    <row r="30" spans="1:7" x14ac:dyDescent="0.25">
      <c r="A30" s="24"/>
      <c r="B30" s="24"/>
      <c r="C30" s="24"/>
      <c r="D30" s="24"/>
      <c r="E30" s="23" t="s">
        <v>47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48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49</v>
      </c>
      <c r="F32" s="25"/>
      <c r="G32" s="26">
        <f>G27+G29+G31</f>
        <v>275000</v>
      </c>
    </row>
    <row r="33" spans="1:7" x14ac:dyDescent="0.25">
      <c r="A33" s="24"/>
      <c r="B33" s="24"/>
      <c r="C33" s="24"/>
      <c r="D33" s="24"/>
      <c r="E33" s="23" t="s">
        <v>50</v>
      </c>
      <c r="F33" s="23"/>
      <c r="G33" s="27">
        <v>0.5</v>
      </c>
    </row>
    <row r="34" spans="1:7" x14ac:dyDescent="0.25">
      <c r="A34" s="24"/>
      <c r="B34" s="24"/>
      <c r="C34" s="24"/>
      <c r="D34" s="24"/>
      <c r="E34" s="23" t="s">
        <v>51</v>
      </c>
      <c r="F34" s="23"/>
      <c r="G34" s="19">
        <f>ROUNDDOWN(G32*G33,0)</f>
        <v>137500</v>
      </c>
    </row>
    <row r="35" spans="1:7" x14ac:dyDescent="0.25">
      <c r="A35" s="24"/>
      <c r="B35" s="24"/>
      <c r="C35" s="24"/>
      <c r="D35" s="24"/>
      <c r="E35" s="23" t="s">
        <v>52</v>
      </c>
      <c r="F35" s="23"/>
      <c r="G35" s="19">
        <f>G32-G34</f>
        <v>137500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53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54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55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56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57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58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59</v>
      </c>
      <c r="B1" s="30"/>
    </row>
    <row r="2" ht="18" customHeight="1" spans="1:2" x14ac:dyDescent="0.25">
      <c r="A2" s="31" t="s">
        <v>60</v>
      </c>
      <c r="B2" s="32" t="s">
        <v>61</v>
      </c>
    </row>
    <row r="3" ht="33" customHeight="1" spans="1:2" x14ac:dyDescent="0.25">
      <c r="A3" s="31" t="s">
        <v>62</v>
      </c>
      <c r="B3" s="32" t="s">
        <v>63</v>
      </c>
    </row>
    <row r="4" ht="33" customHeight="1" spans="1:2" x14ac:dyDescent="0.25">
      <c r="A4" s="31" t="s">
        <v>64</v>
      </c>
      <c r="B4" s="32" t="s">
        <v>65</v>
      </c>
    </row>
    <row r="6" ht="18" customHeight="1" spans="1:2" x14ac:dyDescent="0.25">
      <c r="A6" s="33" t="s">
        <v>66</v>
      </c>
      <c r="B6" s="33"/>
    </row>
    <row r="7" ht="18" customHeight="1" spans="2:2" x14ac:dyDescent="0.25">
      <c r="B7" s="32" t="s">
        <v>67</v>
      </c>
    </row>
    <row r="8" ht="18" customHeight="1" spans="2:2" x14ac:dyDescent="0.25">
      <c r="B8" s="32" t="s">
        <v>68</v>
      </c>
    </row>
    <row r="9" ht="18" customHeight="1" spans="2:2" x14ac:dyDescent="0.25">
      <c r="B9" s="32" t="s">
        <v>69</v>
      </c>
    </row>
    <row r="10" ht="18" customHeight="1" spans="2:2" x14ac:dyDescent="0.25">
      <c r="B10" s="32" t="s">
        <v>70</v>
      </c>
    </row>
    <row r="11" ht="18" customHeight="1" spans="2:2" x14ac:dyDescent="0.25">
      <c r="B11" s="32" t="s">
        <v>71</v>
      </c>
    </row>
    <row r="13" ht="18" customHeight="1" spans="1:2" x14ac:dyDescent="0.25">
      <c r="A13" s="33" t="s">
        <v>72</v>
      </c>
      <c r="B13" s="33"/>
    </row>
    <row r="14" ht="18" customHeight="1" spans="2:2" x14ac:dyDescent="0.25">
      <c r="B14" s="32" t="s">
        <v>73</v>
      </c>
    </row>
    <row r="15" ht="18" customHeight="1" spans="2:2" x14ac:dyDescent="0.25">
      <c r="B15" s="32" t="s">
        <v>74</v>
      </c>
    </row>
    <row r="16" ht="18" customHeight="1" spans="2:2" x14ac:dyDescent="0.25">
      <c r="B16" s="32" t="s">
        <v>75</v>
      </c>
    </row>
    <row r="18" spans="1:2" x14ac:dyDescent="0.25">
      <c r="A18" s="34" t="s">
        <v>58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鉄工・溶接の見積書テンプレート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