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<sst xmlns="http://schemas.openxmlformats.org/spreadsheetml/2006/main" count="76" uniqueCount="70">
  <si>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</si>
  <si>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</si>
  <si>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</si>
  <si>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</si>
  <si>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</si>
  <si>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</si>
  <si>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</si>
  <si>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</si>
  <si>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</si>
  <si>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</si>
  <si>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</si>
  <si>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</si>
  <si>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報價項目：［鋁窗氣密窗］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</si>
  <si>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</si>
  <si>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</si>
  <si>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</si>
  <si>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</si>
  <si>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</si>
  <si>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</si>
  <si>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</si>
  <si>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</si>
  <si>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</si>
  <si>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</si>
  <si>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現場丈量</t>
  </si>
  <si>
    <t>次</t>
  </si>
  <si>
    <t>參考價：已含</t>
  </si>
  <si>
    <t>氣密窗（橫拉窗、5+5 膠合玻璃）</t>
  </si>
  <si>
    <t>才</t>
  </si>
  <si>
    <t>參考價：NT$350–700／才</t>
  </si>
  <si>
    <t>濕式施工（拆舊框、立框、灌漿）</t>
  </si>
  <si>
    <t>樘</t>
  </si>
  <si>
    <t>參考價：NT$8,000–20,000／樘</t>
  </si>
  <si>
    <t>複層玻璃（Low-E）升級</t>
  </si>
  <si>
    <t>參考價：NT$150–400／才</t>
  </si>
  <si>
    <t>外框防水填縫（矽利康）</t>
  </si>
  <si>
    <t>參考價：NT$800–2,000／樘</t>
  </si>
  <si>
    <t>舊窗拆除與清運</t>
  </si>
  <si>
    <t>參考價：NT$1,000–3,000／樘</t>
  </si>
  <si>
    <t>付款條件</t>
  </si>
  <si>
    <t>小計（未稅）</t>
  </si>
  <si>
    <t>窗戶為訂製品，下訂時先收 50% 訂金，開始生產後不可取消；安裝完成、試開關並檢查填縫後付尾款。高樓層需吊車或施工架時另計。報價有效期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</si>
  <si>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</si>
  <si>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</si>
  <si>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</si>
  <si>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</si>
  <si>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</si>
  <si>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</si>
  <si>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</si>
  <si>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</si>
  <si>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</si>
  <si>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</si>
  <si>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</si>
  <si>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</si>
  <si>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</si>
  <si>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</si>
  <si>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</si>
  <si>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</si>
  <si>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</si>
  <si>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</si>
  <si>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</si>
  <si>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</si>
  <si>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</si>
  <si>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・每樘窗的位置、寬×高、才數、開法（橫拉、推射、固定）與框色。</t>
  </si>
  <si>
    <t>・施工方式：乾式（包框、不拆舊框）或濕式（拆舊、立框、灌漿），各樘分開寫。</t>
  </si>
  <si>
    <t>・玻璃規格（厚度、膠合、複層）與廠商標示的氣密、水密等級，不保證實際隔音分貝。</t>
  </si>
  <si>
    <t>・交期、是否含紗窗、高樓層吊掛或施工架費用，以及廠商保固與施工保固。</t>
  </si>
  <si>
    <t>常見的錯誤</t>
  </si>
  <si>
    <t>・用估的尺寸下單，訂製窗做錯只能自己吞。</t>
  </si>
  <si>
    <t>・濕式施工灌漿不實，颱風季窗邊滲水，保固期內回頭修好幾次。</t>
  </si>
  <si>
    <t>・對屋主保證「隔音一定有感」，裝好後覺得不夠安靜就要求退貨。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</si>
</sst>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1</v>
      </c>
      <c r="D15" s="15" t="s">
        <v>24</v>
      </c>
      <c r="E15" s="16">
        <v>0</v>
      </c>
      <c r="F15" s="16">
        <f>IF(OR(C15="",E15=""),"",C15*E15)</f>
        <v>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120</v>
      </c>
      <c r="D16" s="15" t="s">
        <v>27</v>
      </c>
      <c r="E16" s="16">
        <v>350</v>
      </c>
      <c r="F16" s="16">
        <f>IF(OR(C16="",E16=""),"",C16*E16)</f>
        <v>42000</v>
      </c>
      <c r="G16" s="17" t="s">
        <v>28</v>
      </c>
    </row>
    <row r="17" ht="20" customHeight="1" spans="1:7" x14ac:dyDescent="0.25">
      <c r="A17" s="12">
        <v>3</v>
      </c>
      <c r="B17" s="13" t="s">
        <v>29</v>
      </c>
      <c r="C17" s="14">
        <v>2</v>
      </c>
      <c r="D17" s="15" t="s">
        <v>30</v>
      </c>
      <c r="E17" s="16">
        <v>8000</v>
      </c>
      <c r="F17" s="16">
        <f>IF(OR(C17="",E17=""),"",C17*E17)</f>
        <v>16000</v>
      </c>
      <c r="G17" s="17" t="s">
        <v>31</v>
      </c>
    </row>
    <row r="18" ht="20" customHeight="1" spans="1:7" x14ac:dyDescent="0.25">
      <c r="A18" s="12">
        <v>4</v>
      </c>
      <c r="B18" s="13" t="s">
        <v>32</v>
      </c>
      <c r="C18" s="14">
        <v>40</v>
      </c>
      <c r="D18" s="15" t="s">
        <v>27</v>
      </c>
      <c r="E18" s="16">
        <v>150</v>
      </c>
      <c r="F18" s="16">
        <f>IF(OR(C18="",E18=""),"",C18*E18)</f>
        <v>6000</v>
      </c>
      <c r="G18" s="17" t="s">
        <v>33</v>
      </c>
    </row>
    <row r="19" ht="20" customHeight="1" spans="1:7" x14ac:dyDescent="0.25">
      <c r="A19" s="12">
        <v>5</v>
      </c>
      <c r="B19" s="13" t="s">
        <v>34</v>
      </c>
      <c r="C19" s="14">
        <v>6</v>
      </c>
      <c r="D19" s="15" t="s">
        <v>30</v>
      </c>
      <c r="E19" s="16">
        <v>800</v>
      </c>
      <c r="F19" s="16">
        <f>IF(OR(C19="",E19=""),"",C19*E19)</f>
        <v>4800</v>
      </c>
      <c r="G19" s="17" t="s">
        <v>35</v>
      </c>
    </row>
    <row r="20" ht="20" customHeight="1" spans="1:7" x14ac:dyDescent="0.25">
      <c r="A20" s="12">
        <v>6</v>
      </c>
      <c r="B20" s="13" t="s">
        <v>36</v>
      </c>
      <c r="C20" s="14">
        <v>6</v>
      </c>
      <c r="D20" s="15" t="s">
        <v>30</v>
      </c>
      <c r="E20" s="16">
        <v>1000</v>
      </c>
      <c r="F20" s="16">
        <f>IF(OR(C20="",E20=""),"",C20*E20)</f>
        <v>6000</v>
      </c>
      <c r="G20" s="17" t="s">
        <v>37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38</v>
      </c>
      <c r="B27" s="8"/>
      <c r="C27" s="8"/>
      <c r="D27" s="8"/>
      <c r="E27" s="19" t="s">
        <v>39</v>
      </c>
      <c r="F27" s="16">
        <f>SUM(F15:F25)</f>
        <v>74800</v>
      </c>
    </row>
    <row r="28" spans="1:6" x14ac:dyDescent="0.25">
      <c r="A28" s="20" t="s">
        <v>40</v>
      </c>
      <c r="B28" s="20"/>
      <c r="C28" s="20"/>
      <c r="D28" s="20"/>
      <c r="E28" s="19" t="s">
        <v>41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42</v>
      </c>
      <c r="F29" s="16">
        <f>ROUND(F27*F28,0)</f>
        <v>3740</v>
      </c>
    </row>
    <row r="30" ht="22" customHeight="1" spans="1:6" x14ac:dyDescent="0.25">
      <c r="A30" s="20"/>
      <c r="B30" s="20"/>
      <c r="C30" s="20"/>
      <c r="D30" s="20"/>
      <c r="E30" s="22" t="s">
        <v>43</v>
      </c>
      <c r="F30" s="23">
        <f>F27+F29</f>
        <v>78540</v>
      </c>
    </row>
    <row r="31" spans="1:6" x14ac:dyDescent="0.25">
      <c r="A31" s="20"/>
      <c r="B31" s="20"/>
      <c r="C31" s="20"/>
      <c r="D31" s="20"/>
      <c r="E31" s="19" t="s">
        <v>44</v>
      </c>
      <c r="F31" s="24">
        <v>0.5</v>
      </c>
    </row>
    <row r="32" spans="1:6" x14ac:dyDescent="0.25">
      <c r="A32" s="20"/>
      <c r="B32" s="20"/>
      <c r="C32" s="20"/>
      <c r="D32" s="20"/>
      <c r="E32" s="19" t="s">
        <v>45</v>
      </c>
      <c r="F32" s="16">
        <f>ROUND(F30*F31,0)</f>
        <v>39270</v>
      </c>
    </row>
    <row r="33" spans="1:6" x14ac:dyDescent="0.25">
      <c r="A33" s="20"/>
      <c r="B33" s="20"/>
      <c r="C33" s="20"/>
      <c r="D33" s="20"/>
      <c r="E33" s="19" t="s">
        <v>46</v>
      </c>
      <c r="F33" s="16">
        <f>F30-F32</f>
        <v>39270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47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48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49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50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51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52</v>
      </c>
      <c r="B42" s="26"/>
      <c r="C42" s="26"/>
      <c r="D42" s="26"/>
      <c r="E42" s="26"/>
      <c r="F42" s="26"/>
      <c r="G42" s="26"/>
    </row>
    <row r="44" spans="1:7" x14ac:dyDescent="0.25">
      <c r="A44" s="27" t="s">
        <v>53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18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18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18" customHeight="1" spans="2:2" x14ac:dyDescent="0.25">
      <c r="B7" s="30" t="s">
        <v>62</v>
      </c>
    </row>
    <row r="8" ht="18" customHeight="1" spans="2:2" x14ac:dyDescent="0.25">
      <c r="B8" s="30" t="s">
        <v>63</v>
      </c>
    </row>
    <row r="9" ht="18" customHeight="1" spans="2:2" x14ac:dyDescent="0.25">
      <c r="B9" s="30" t="s">
        <v>64</v>
      </c>
    </row>
    <row r="10" ht="18" customHeight="1" spans="2:2" x14ac:dyDescent="0.25">
      <c r="B10" s="30" t="s">
        <v>65</v>
      </c>
    </row>
    <row r="12" ht="18" customHeight="1" spans="1:2" x14ac:dyDescent="0.25">
      <c r="A12" s="31" t="s">
        <v>66</v>
      </c>
      <c r="B12" s="31"/>
    </row>
    <row r="13" ht="18" customHeight="1" spans="2:2" x14ac:dyDescent="0.25">
      <c r="B13" s="30" t="s">
        <v>67</v>
      </c>
    </row>
    <row r="14" ht="18" customHeight="1" spans="2:2" x14ac:dyDescent="0.25">
      <c r="B14" s="30" t="s">
        <v>68</v>
      </c>
    </row>
    <row r="15" ht="18" customHeight="1" spans="2:2" x14ac:dyDescent="0.25">
      <c r="B15" s="30" t="s">
        <v>69</v>
      </c>
    </row>
    <row r="17" spans="1:2" x14ac:dyDescent="0.25">
      <c r="A17" s="32" t="s">
        <v>53</v>
      </c>
      <c r="B17" s="32"/>
    </row>
  </sheetData>
  <mergeCells count="4">
    <mergeCell ref="A1:B1"/>
    <mergeCell ref="A6:B6"/>
    <mergeCell ref="A12:B12"/>
    <mergeCell ref="A17:B17"/>
  </mergeCells>
  <hyperlinks>
    <hyperlink ref="A17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鋁窗氣密窗報價單範本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